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60\"/>
    </mc:Choice>
  </mc:AlternateContent>
  <xr:revisionPtr revIDLastSave="0" documentId="13_ncr:1_{2385B7C7-EE27-45F8-90B7-7ED9A848189F}" xr6:coauthVersionLast="47" xr6:coauthVersionMax="47" xr10:uidLastSave="{00000000-0000-0000-0000-000000000000}"/>
  <bookViews>
    <workbookView xWindow="0" yWindow="2064" windowWidth="17640" windowHeight="11280" tabRatio="796" activeTab="2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I36" i="1"/>
  <c r="I35" i="1"/>
  <c r="C35" i="1"/>
  <c r="I34" i="1"/>
  <c r="C30" i="1"/>
  <c r="C32" i="1" s="1"/>
  <c r="C37" i="1" l="1"/>
  <c r="C38" i="1" s="1"/>
  <c r="C40" i="1"/>
  <c r="C39" i="1"/>
  <c r="C31" i="1"/>
  <c r="E40" i="1" l="1"/>
  <c r="C42" i="1"/>
  <c r="E42" i="1" s="1"/>
  <c r="E32" i="1" l="1"/>
</calcChain>
</file>

<file path=xl/sharedStrings.xml><?xml version="1.0" encoding="utf-8"?>
<sst xmlns="http://schemas.openxmlformats.org/spreadsheetml/2006/main" count="297" uniqueCount="146">
  <si>
    <t>СВОДКА ЗАТРАТ</t>
  </si>
  <si>
    <t>P_0360</t>
  </si>
  <si>
    <t>(идентификатор инвестиционного проекта)</t>
  </si>
  <si>
    <t>Реконструкция ВЛ-0,4кВ от КТП Хв 309/160 кВА Хворостянский район Самарская область (реконструкция ВЛ 0,4кв протяженностью 1,4км, установка приборов учета 43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</si>
  <si>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</si>
  <si>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</si>
  <si>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</si>
  <si>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</si>
  <si>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</si>
  <si>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</si>
  <si>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</si>
  <si>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</si>
  <si>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</si>
  <si>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</si>
  <si>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</si>
  <si>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</si>
  <si>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</si>
  <si>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</si>
  <si>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</si>
  <si>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</si>
  <si>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</si>
  <si>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</si>
  <si>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</si>
  <si>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</si>
  <si>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</si>
  <si>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</si>
  <si>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</si>
  <si>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</si>
  <si>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</si>
  <si>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</si>
  <si>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</si>
  <si>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</si>
  <si>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</si>
  <si>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</si>
  <si>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</si>
  <si>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</si>
  <si>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</si>
  <si>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</si>
  <si>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</si>
  <si>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</si>
  <si>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</si>
  <si>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</si>
  <si>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</si>
  <si>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</si>
  <si>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</si>
  <si>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</si>
  <si>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</si>
  <si>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</si>
  <si>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</si>
  <si>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</si>
  <si>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</si>
  <si>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</si>
  <si>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</si>
  <si>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</si>
  <si>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</si>
  <si>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</si>
  <si>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</si>
  <si>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</si>
  <si>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</si>
  <si>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</si>
  <si>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</si>
  <si>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</si>
  <si>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</si>
  <si>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</si>
  <si>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</si>
  <si>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</si>
  <si>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</si>
  <si>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</si>
  <si>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</si>
  <si>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</si>
  <si>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</si>
  <si>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</si>
  <si>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</si>
  <si>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</si>
  <si>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</si>
  <si>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</si>
  <si>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</si>
  <si>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</si>
  <si>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</si>
  <si>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</si>
  <si>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</si>
  <si>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</si>
  <si>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</si>
  <si>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</si>
  <si>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</si>
  <si>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</si>
  <si>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</si>
  <si>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</si>
  <si>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</si>
  <si>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</si>
  <si>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</si>
  <si>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</si>
  <si>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</si>
  <si>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</si>
  <si>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</si>
  <si>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</si>
  <si>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</si>
  <si>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</si>
  <si>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</si>
  <si>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</si>
  <si>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</si>
  <si>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</si>
  <si>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</si>
  <si>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</si>
  <si>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</si>
  <si>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</si>
  <si>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</si>
  <si>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</si>
  <si>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</si>
  <si>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</si>
  <si>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</si>
  <si>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</si>
  <si>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</si>
  <si>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</si>
  <si>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</si>
  <si>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</si>
  <si>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</si>
  <si>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</si>
  <si>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</si>
  <si>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</si>
  <si>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</si>
  <si>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</si>
  <si>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</si>
  <si>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</si>
  <si>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</si>
  <si>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</si>
  <si>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</si>
  <si>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</si>
  <si>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</si>
  <si>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</si>
  <si>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</si>
  <si>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</si>
  <si>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</si>
  <si>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</si>
  <si>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</si>
  <si>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</si>
  <si>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</si>
  <si>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</si>
  <si>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</si>
  <si>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</si>
  <si>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</si>
  <si>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</si>
  <si>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</si>
  <si>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</si>
  <si>
    <t>Провод самонесущий изолированный СИП-2 3х95+1х95-0,6/1</t>
  </si>
  <si>
    <t>ФСБЦ-21.2.01.01-0038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</si>
</sst>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_-* #,##0.00\ _₽_-;\-* #,##0.00\ _₽_-;_-* &quot;-&quot;??\ _₽_-;_-@_-"/>
    <numFmt numFmtId="178" formatCode="_-* ##\ ##0.0_-;\-* ##\ ##0.0_-;_-* &quot;-&quot;??_-;_-@_-"/>
    <numFmt numFmtId="180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67" fontId="14" fillId="0" borderId="0" xfId="4" applyNumberFormat="1" applyFont="1" applyAlignment="1">
      <alignment vertical="center"/>
    </xf>
    <xf numFmtId="172" fontId="14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67" fontId="16" fillId="0" borderId="0" xfId="4" applyNumberFormat="1" applyFont="1" applyAlignment="1">
      <alignment vertical="center"/>
    </xf>
    <xf numFmtId="165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5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14" fillId="0" borderId="0" xfId="4" applyNumberFormat="1" applyFont="1" applyAlignment="1">
      <alignment vertical="center"/>
    </xf>
    <xf numFmtId="177" fontId="14" fillId="0" borderId="0" xfId="4" applyNumberFormat="1" applyFont="1" applyAlignment="1">
      <alignment vertical="center"/>
    </xf>
    <xf numFmtId="178" fontId="13" fillId="0" borderId="1" xfId="1" applyNumberFormat="1" applyFont="1" applyFill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0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85" zoomScaleNormal="85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20.44140625" customWidth="1"/>
    <col min="5" max="5" width="12" customWidth="1"/>
    <col min="7" max="8" width="9" customWidth="1"/>
    <col min="9" max="9" width="14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8" t="s">
        <v>0</v>
      </c>
      <c r="B12" s="88"/>
      <c r="C12" s="88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9" t="s">
        <v>1</v>
      </c>
      <c r="B16" s="89"/>
      <c r="C16" s="89"/>
    </row>
    <row r="17" spans="1:9" ht="15.75" customHeight="1">
      <c r="A17" s="90" t="s">
        <v>2</v>
      </c>
      <c r="B17" s="90"/>
      <c r="C17" s="90"/>
    </row>
    <row r="18" spans="1:9" ht="15.75" customHeight="1">
      <c r="A18" s="24"/>
      <c r="B18" s="24"/>
      <c r="C18" s="24"/>
    </row>
    <row r="19" spans="1:9" ht="72" customHeight="1">
      <c r="A19" s="91" t="s">
        <v>3</v>
      </c>
      <c r="B19" s="91"/>
      <c r="C19" s="91"/>
    </row>
    <row r="20" spans="1:9" ht="15.75" customHeight="1">
      <c r="A20" s="90" t="s">
        <v>4</v>
      </c>
      <c r="B20" s="90"/>
      <c r="C20" s="90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60">
        <v>2019</v>
      </c>
      <c r="H28" s="61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2">
        <v>500.09509000000003</v>
      </c>
      <c r="D29" s="51"/>
      <c r="E29" s="57"/>
      <c r="F29" s="57"/>
      <c r="G29" s="60">
        <v>2020</v>
      </c>
      <c r="H29" s="61">
        <v>105.561885224957</v>
      </c>
      <c r="I29" s="79"/>
    </row>
    <row r="30" spans="1:9" ht="15.75" customHeight="1">
      <c r="A30" s="50">
        <v>2</v>
      </c>
      <c r="B30" s="53" t="s">
        <v>20</v>
      </c>
      <c r="C30" s="62">
        <f>C27+C28+C29</f>
        <v>500.09509000000003</v>
      </c>
      <c r="D30" s="63"/>
      <c r="E30" s="64"/>
      <c r="F30" s="65"/>
      <c r="G30" s="60">
        <v>2021</v>
      </c>
      <c r="H30" s="61">
        <v>104.9354</v>
      </c>
      <c r="I30" s="79"/>
    </row>
    <row r="31" spans="1:9" ht="15.75" customHeight="1">
      <c r="A31" s="55" t="s">
        <v>21</v>
      </c>
      <c r="B31" s="53" t="s">
        <v>22</v>
      </c>
      <c r="C31" s="62">
        <f>C30-ROUND(C30/1.2,5)</f>
        <v>83.349180000000047</v>
      </c>
      <c r="D31" s="51"/>
      <c r="E31" s="64"/>
      <c r="F31" s="57"/>
      <c r="G31" s="60">
        <v>2022</v>
      </c>
      <c r="H31" s="61">
        <v>114.63142733059399</v>
      </c>
      <c r="I31" s="80"/>
    </row>
    <row r="32" spans="1:9" ht="15.6">
      <c r="A32" s="50">
        <v>3</v>
      </c>
      <c r="B32" s="53" t="s">
        <v>23</v>
      </c>
      <c r="C32" s="66">
        <f>C30*I34</f>
        <v>519.63959892785817</v>
      </c>
      <c r="D32" s="82"/>
      <c r="E32" s="67">
        <f>D32-C32</f>
        <v>-519.63959892785817</v>
      </c>
      <c r="F32" s="68"/>
      <c r="G32" s="69">
        <v>2023</v>
      </c>
      <c r="H32" s="61">
        <v>109.096466260827</v>
      </c>
      <c r="I32" s="80"/>
    </row>
    <row r="33" spans="1:9" ht="15.6">
      <c r="A33" s="85" t="s">
        <v>24</v>
      </c>
      <c r="B33" s="86"/>
      <c r="C33" s="87"/>
      <c r="D33" s="51"/>
      <c r="E33" s="70"/>
      <c r="F33" s="71"/>
      <c r="G33" s="60">
        <v>2024</v>
      </c>
      <c r="H33" s="61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ССР!D73+ССР!E73</f>
        <v>9340.2493948795709</v>
      </c>
      <c r="D35" s="51"/>
      <c r="E35" s="72"/>
      <c r="F35" s="57"/>
      <c r="G35" s="60">
        <v>2026</v>
      </c>
      <c r="H35" s="61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v>0</v>
      </c>
      <c r="D36" s="51"/>
      <c r="E36" s="72"/>
      <c r="F36" s="57"/>
      <c r="G36" s="60">
        <v>2027</v>
      </c>
      <c r="H36" s="61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1.2*(ССР!G69)-C30</f>
        <v>556.72708583709914</v>
      </c>
      <c r="D37" s="51"/>
      <c r="E37" s="72"/>
      <c r="F37" s="57"/>
      <c r="G37" s="60">
        <v>2028</v>
      </c>
      <c r="H37" s="61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9896.9764807166703</v>
      </c>
      <c r="D38" s="57"/>
      <c r="E38" s="67"/>
      <c r="F38" s="68"/>
      <c r="G38" s="60">
        <v>2029</v>
      </c>
      <c r="H38" s="61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1649.4960807166699</v>
      </c>
      <c r="D39" s="51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84">
        <f>C38*I35</f>
        <v>10951.345708960984</v>
      </c>
      <c r="D40" s="51"/>
      <c r="E40" s="67">
        <f>D40-C40</f>
        <v>-10951.345708960984</v>
      </c>
      <c r="F40" s="68"/>
      <c r="G40" s="51"/>
      <c r="H40" s="51"/>
      <c r="I40" s="51"/>
    </row>
    <row r="41" spans="1:9" ht="15.6">
      <c r="A41" s="50"/>
      <c r="B41" s="53"/>
      <c r="C41" s="74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6">
        <f>C40+C32</f>
        <v>11470.985307888843</v>
      </c>
      <c r="D42" s="83"/>
      <c r="E42" s="67">
        <f>D42-C42</f>
        <v>-11470.985307888843</v>
      </c>
      <c r="F42" s="68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3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C64" zoomScale="90" zoomScaleNormal="90" workbookViewId="0">
      <selection activeCell="C8" sqref="C8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1" t="s">
        <v>3</v>
      </c>
      <c r="B13" s="91"/>
      <c r="C13" s="91"/>
      <c r="D13" s="91"/>
      <c r="E13" s="91"/>
      <c r="F13" s="91"/>
      <c r="G13" s="91"/>
      <c r="H13" s="91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5</v>
      </c>
      <c r="B18" s="95" t="s">
        <v>29</v>
      </c>
      <c r="C18" s="95" t="s">
        <v>30</v>
      </c>
      <c r="D18" s="92" t="s">
        <v>31</v>
      </c>
      <c r="E18" s="93"/>
      <c r="F18" s="93"/>
      <c r="G18" s="93"/>
      <c r="H18" s="94"/>
    </row>
    <row r="19" spans="1:8" ht="94.5" customHeight="1">
      <c r="A19" s="95"/>
      <c r="B19" s="95"/>
      <c r="C19" s="95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494.42986814502001</v>
      </c>
      <c r="E25" s="41">
        <v>30.706416922208</v>
      </c>
      <c r="F25" s="41">
        <v>0</v>
      </c>
      <c r="G25" s="41">
        <v>0</v>
      </c>
      <c r="H25" s="41">
        <v>525.13628506723001</v>
      </c>
    </row>
    <row r="26" spans="1:8" ht="31.2">
      <c r="A26" s="2">
        <v>2</v>
      </c>
      <c r="B26" s="2" t="s">
        <v>42</v>
      </c>
      <c r="C26" s="42" t="s">
        <v>43</v>
      </c>
      <c r="D26" s="41">
        <v>6127.5</v>
      </c>
      <c r="E26" s="41">
        <v>534.91999999999996</v>
      </c>
      <c r="F26" s="41">
        <v>0</v>
      </c>
      <c r="G26" s="41">
        <v>0</v>
      </c>
      <c r="H26" s="41">
        <v>6662.42</v>
      </c>
    </row>
    <row r="27" spans="1:8">
      <c r="A27" s="2"/>
      <c r="B27" s="33"/>
      <c r="C27" s="33" t="s">
        <v>44</v>
      </c>
      <c r="D27" s="41">
        <v>6621.929868145</v>
      </c>
      <c r="E27" s="41">
        <v>565.62641692220996</v>
      </c>
      <c r="F27" s="41">
        <v>0</v>
      </c>
      <c r="G27" s="41">
        <v>0</v>
      </c>
      <c r="H27" s="41">
        <v>7187.5562850672004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6621.929868145</v>
      </c>
      <c r="E43" s="41">
        <v>565.62641692220996</v>
      </c>
      <c r="F43" s="41">
        <v>0</v>
      </c>
      <c r="G43" s="41">
        <v>0</v>
      </c>
      <c r="H43" s="41">
        <v>7187.5562850672004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9.8885973629004997</v>
      </c>
      <c r="E45" s="41">
        <v>0.61412833844415005</v>
      </c>
      <c r="F45" s="41">
        <v>0</v>
      </c>
      <c r="G45" s="41">
        <v>0</v>
      </c>
      <c r="H45" s="41">
        <v>10.502725701345</v>
      </c>
    </row>
    <row r="46" spans="1:8" ht="31.2">
      <c r="A46" s="2">
        <v>4</v>
      </c>
      <c r="B46" s="2" t="s">
        <v>57</v>
      </c>
      <c r="C46" s="42" t="s">
        <v>59</v>
      </c>
      <c r="D46" s="41">
        <v>153.1875</v>
      </c>
      <c r="E46" s="41">
        <v>13.372999999999999</v>
      </c>
      <c r="F46" s="41">
        <v>0</v>
      </c>
      <c r="G46" s="41">
        <v>0</v>
      </c>
      <c r="H46" s="41">
        <v>166.56049999999999</v>
      </c>
    </row>
    <row r="47" spans="1:8">
      <c r="A47" s="2"/>
      <c r="B47" s="33"/>
      <c r="C47" s="33" t="s">
        <v>60</v>
      </c>
      <c r="D47" s="41">
        <v>163.07609736289999</v>
      </c>
      <c r="E47" s="41">
        <v>13.987128338444</v>
      </c>
      <c r="F47" s="41">
        <v>0</v>
      </c>
      <c r="G47" s="41">
        <v>0</v>
      </c>
      <c r="H47" s="41">
        <v>177.06322570134</v>
      </c>
    </row>
    <row r="48" spans="1:8">
      <c r="A48" s="2"/>
      <c r="B48" s="33"/>
      <c r="C48" s="33" t="s">
        <v>61</v>
      </c>
      <c r="D48" s="41">
        <v>6785.0059655079003</v>
      </c>
      <c r="E48" s="41">
        <v>579.61354526064997</v>
      </c>
      <c r="F48" s="41">
        <v>0</v>
      </c>
      <c r="G48" s="41">
        <v>0</v>
      </c>
      <c r="H48" s="41">
        <v>7364.6195107685999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26.581177812399002</v>
      </c>
      <c r="H50" s="41">
        <v>26.581177812399002</v>
      </c>
    </row>
    <row r="51" spans="1:8" ht="31.2">
      <c r="A51" s="2">
        <v>6</v>
      </c>
      <c r="B51" s="2" t="s">
        <v>64</v>
      </c>
      <c r="C51" s="48" t="s">
        <v>65</v>
      </c>
      <c r="D51" s="41">
        <v>177.08865569976001</v>
      </c>
      <c r="E51" s="41">
        <v>15.127913531302999</v>
      </c>
      <c r="F51" s="41">
        <v>0</v>
      </c>
      <c r="G51" s="41">
        <v>0</v>
      </c>
      <c r="H51" s="41">
        <v>192.21656923105999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11.623366533678</v>
      </c>
      <c r="H52" s="41">
        <v>11.623366533678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6.6536114674339997</v>
      </c>
      <c r="H53" s="41">
        <v>6.6536114674339997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6.6536114674339997</v>
      </c>
      <c r="H54" s="41">
        <v>6.6536114674339997</v>
      </c>
    </row>
    <row r="55" spans="1:8">
      <c r="A55" s="2"/>
      <c r="B55" s="33"/>
      <c r="C55" s="33" t="s">
        <v>70</v>
      </c>
      <c r="D55" s="41">
        <v>177.08865569976001</v>
      </c>
      <c r="E55" s="41">
        <v>15.127913531302999</v>
      </c>
      <c r="F55" s="41">
        <v>0</v>
      </c>
      <c r="G55" s="41">
        <v>51.511767280943999</v>
      </c>
      <c r="H55" s="41">
        <v>243.728336512</v>
      </c>
    </row>
    <row r="56" spans="1:8">
      <c r="A56" s="2"/>
      <c r="B56" s="33"/>
      <c r="C56" s="33" t="s">
        <v>71</v>
      </c>
      <c r="D56" s="41">
        <v>6962.0946212076997</v>
      </c>
      <c r="E56" s="41">
        <v>594.74145879194998</v>
      </c>
      <c r="F56" s="41">
        <v>0</v>
      </c>
      <c r="G56" s="41">
        <v>51.511767280943999</v>
      </c>
      <c r="H56" s="41">
        <v>7608.3478472806</v>
      </c>
    </row>
    <row r="57" spans="1:8" ht="31.5" customHeight="1">
      <c r="A57" s="2"/>
      <c r="B57" s="33"/>
      <c r="C57" s="33" t="s">
        <v>72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73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74</v>
      </c>
      <c r="D60" s="41">
        <v>6962.0946212076997</v>
      </c>
      <c r="E60" s="41">
        <v>594.74145879194998</v>
      </c>
      <c r="F60" s="41">
        <v>0</v>
      </c>
      <c r="G60" s="41">
        <v>51.511767280943999</v>
      </c>
      <c r="H60" s="41">
        <v>7608.3478472806</v>
      </c>
    </row>
    <row r="61" spans="1:8" ht="157.5" customHeight="1">
      <c r="A61" s="2"/>
      <c r="B61" s="33"/>
      <c r="C61" s="33" t="s">
        <v>75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76</v>
      </c>
      <c r="C62" s="48" t="s">
        <v>77</v>
      </c>
      <c r="D62" s="41">
        <v>0</v>
      </c>
      <c r="E62" s="41">
        <v>0</v>
      </c>
      <c r="F62" s="41">
        <v>0</v>
      </c>
      <c r="G62" s="41">
        <v>38.552355564606003</v>
      </c>
      <c r="H62" s="41">
        <v>38.552355564606003</v>
      </c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764.97</v>
      </c>
      <c r="H63" s="41">
        <v>764.97</v>
      </c>
    </row>
    <row r="64" spans="1:8">
      <c r="A64" s="2"/>
      <c r="B64" s="33"/>
      <c r="C64" s="33" t="s">
        <v>80</v>
      </c>
      <c r="D64" s="41">
        <v>0</v>
      </c>
      <c r="E64" s="41">
        <v>0</v>
      </c>
      <c r="F64" s="41">
        <v>0</v>
      </c>
      <c r="G64" s="41">
        <v>803.52235556461005</v>
      </c>
      <c r="H64" s="41">
        <v>803.52235556461005</v>
      </c>
    </row>
    <row r="65" spans="1:8">
      <c r="A65" s="2"/>
      <c r="B65" s="33"/>
      <c r="C65" s="33" t="s">
        <v>81</v>
      </c>
      <c r="D65" s="41">
        <v>6962.0946212076997</v>
      </c>
      <c r="E65" s="41">
        <v>594.74145879194998</v>
      </c>
      <c r="F65" s="41">
        <v>0</v>
      </c>
      <c r="G65" s="41">
        <v>855.03412284554997</v>
      </c>
      <c r="H65" s="41">
        <v>8411.8702028452008</v>
      </c>
    </row>
    <row r="66" spans="1:8">
      <c r="A66" s="2"/>
      <c r="B66" s="33"/>
      <c r="C66" s="33" t="s">
        <v>82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83</v>
      </c>
      <c r="C67" s="48" t="s">
        <v>84</v>
      </c>
      <c r="D67" s="41">
        <f>D65*3%</f>
        <v>208.862838636231</v>
      </c>
      <c r="E67" s="41">
        <f>E65*3%</f>
        <v>17.8422437637585</v>
      </c>
      <c r="F67" s="41">
        <f>F65*3%</f>
        <v>0</v>
      </c>
      <c r="G67" s="41">
        <f>G65*3%</f>
        <v>25.6510236853665</v>
      </c>
      <c r="H67" s="41">
        <f>SUM(D67:G67)</f>
        <v>252.356106085356</v>
      </c>
    </row>
    <row r="68" spans="1:8">
      <c r="A68" s="2"/>
      <c r="B68" s="33"/>
      <c r="C68" s="33" t="s">
        <v>85</v>
      </c>
      <c r="D68" s="41">
        <f>D67</f>
        <v>208.862838636231</v>
      </c>
      <c r="E68" s="41">
        <f>E67</f>
        <v>17.8422437637585</v>
      </c>
      <c r="F68" s="41">
        <f>F67</f>
        <v>0</v>
      </c>
      <c r="G68" s="41">
        <f>G67</f>
        <v>25.6510236853665</v>
      </c>
      <c r="H68" s="41">
        <f>SUM(D68:G68)</f>
        <v>252.356106085356</v>
      </c>
    </row>
    <row r="69" spans="1:8">
      <c r="A69" s="2"/>
      <c r="B69" s="33"/>
      <c r="C69" s="33" t="s">
        <v>86</v>
      </c>
      <c r="D69" s="41">
        <f>D68+D65</f>
        <v>7170.9574598439303</v>
      </c>
      <c r="E69" s="41">
        <f>E68+E65</f>
        <v>612.58370255570799</v>
      </c>
      <c r="F69" s="41">
        <f>F68+F65</f>
        <v>0</v>
      </c>
      <c r="G69" s="41">
        <f>G68+G65</f>
        <v>880.68514653091597</v>
      </c>
      <c r="H69" s="41">
        <f>SUM(D69:G69)</f>
        <v>8664.2263089305598</v>
      </c>
    </row>
    <row r="70" spans="1:8">
      <c r="A70" s="2"/>
      <c r="B70" s="33"/>
      <c r="C70" s="33" t="s">
        <v>87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88</v>
      </c>
      <c r="C71" s="48" t="s">
        <v>89</v>
      </c>
      <c r="D71" s="41">
        <f>D69*20%</f>
        <v>1434.1914919687899</v>
      </c>
      <c r="E71" s="41">
        <f>E69*20%</f>
        <v>122.516740511142</v>
      </c>
      <c r="F71" s="41">
        <f>F69*20%</f>
        <v>0</v>
      </c>
      <c r="G71" s="41">
        <f>G69*20%</f>
        <v>176.137029306183</v>
      </c>
      <c r="H71" s="41">
        <f>SUM(D71:G71)</f>
        <v>1732.8452617861101</v>
      </c>
    </row>
    <row r="72" spans="1:8">
      <c r="A72" s="2"/>
      <c r="B72" s="33"/>
      <c r="C72" s="33" t="s">
        <v>90</v>
      </c>
      <c r="D72" s="41">
        <f>D71</f>
        <v>1434.1914919687899</v>
      </c>
      <c r="E72" s="41">
        <f>E71</f>
        <v>122.516740511142</v>
      </c>
      <c r="F72" s="41">
        <f>F71</f>
        <v>0</v>
      </c>
      <c r="G72" s="41">
        <f>G71</f>
        <v>176.137029306183</v>
      </c>
      <c r="H72" s="41">
        <f>SUM(D72:G72)</f>
        <v>1732.8452617861101</v>
      </c>
    </row>
    <row r="73" spans="1:8">
      <c r="A73" s="2"/>
      <c r="B73" s="33"/>
      <c r="C73" s="33" t="s">
        <v>91</v>
      </c>
      <c r="D73" s="41">
        <f>D72+D69</f>
        <v>8605.14895181272</v>
      </c>
      <c r="E73" s="41">
        <f>E72+E69</f>
        <v>735.10044306684995</v>
      </c>
      <c r="F73" s="41">
        <f>F72+F69</f>
        <v>0</v>
      </c>
      <c r="G73" s="41">
        <f>G72+G69</f>
        <v>1056.8221758371001</v>
      </c>
      <c r="H73" s="41">
        <f>SUM(D73:G73)</f>
        <v>10397.0715707167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41</v>
      </c>
      <c r="D13" s="32">
        <v>494.42986814502001</v>
      </c>
      <c r="E13" s="32">
        <v>30.706416922208</v>
      </c>
      <c r="F13" s="32">
        <v>0</v>
      </c>
      <c r="G13" s="32">
        <v>0</v>
      </c>
      <c r="H13" s="32">
        <v>525.13628506723001</v>
      </c>
      <c r="J13" s="20"/>
    </row>
    <row r="14" spans="1:14">
      <c r="A14" s="2"/>
      <c r="B14" s="33"/>
      <c r="C14" s="33" t="s">
        <v>99</v>
      </c>
      <c r="D14" s="32">
        <v>494.42986814502001</v>
      </c>
      <c r="E14" s="32">
        <v>30.706416922208</v>
      </c>
      <c r="F14" s="32">
        <v>0</v>
      </c>
      <c r="G14" s="32">
        <v>0</v>
      </c>
      <c r="H14" s="32">
        <v>525.13628506723001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26.581177812399002</v>
      </c>
      <c r="H13" s="32">
        <v>26.581177812399002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26.581177812399002</v>
      </c>
      <c r="H14" s="32">
        <v>26.581177812399002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104</v>
      </c>
      <c r="D13" s="32">
        <v>0</v>
      </c>
      <c r="E13" s="32">
        <v>0</v>
      </c>
      <c r="F13" s="32">
        <v>0</v>
      </c>
      <c r="G13" s="32">
        <v>38.552355564606003</v>
      </c>
      <c r="H13" s="32">
        <v>38.552355564606003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38.552355564606003</v>
      </c>
      <c r="H14" s="32">
        <v>38.552355564606003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6127.5</v>
      </c>
      <c r="E13" s="32">
        <v>534.91999999999996</v>
      </c>
      <c r="F13" s="32">
        <v>0</v>
      </c>
      <c r="G13" s="32">
        <v>0</v>
      </c>
      <c r="H13" s="32">
        <v>6662.42</v>
      </c>
      <c r="J13" s="20"/>
    </row>
    <row r="14" spans="1:14">
      <c r="A14" s="2"/>
      <c r="B14" s="33"/>
      <c r="C14" s="33" t="s">
        <v>99</v>
      </c>
      <c r="D14" s="32">
        <v>6127.5</v>
      </c>
      <c r="E14" s="32">
        <v>534.91999999999996</v>
      </c>
      <c r="F14" s="32">
        <v>0</v>
      </c>
      <c r="G14" s="32">
        <v>0</v>
      </c>
      <c r="H14" s="32">
        <v>6662.42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764.97</v>
      </c>
      <c r="H13" s="32">
        <v>764.97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764.97</v>
      </c>
      <c r="H14" s="32">
        <v>764.97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18" zoomScale="55" zoomScaleNormal="55" workbookViewId="0">
      <selection activeCell="G13" sqref="G1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110</v>
      </c>
      <c r="B1" s="10" t="s">
        <v>111</v>
      </c>
      <c r="C1" s="10" t="s">
        <v>112</v>
      </c>
      <c r="D1" s="10" t="s">
        <v>113</v>
      </c>
      <c r="E1" s="10" t="s">
        <v>114</v>
      </c>
      <c r="F1" s="10" t="s">
        <v>115</v>
      </c>
      <c r="G1" s="10" t="s">
        <v>116</v>
      </c>
      <c r="H1" s="10" t="s">
        <v>117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4" t="s">
        <v>96</v>
      </c>
      <c r="B3" s="101"/>
      <c r="C3" s="11"/>
      <c r="D3" s="12">
        <v>551.71746287963003</v>
      </c>
      <c r="E3" s="13"/>
      <c r="F3" s="13"/>
      <c r="G3" s="13"/>
      <c r="H3" s="14"/>
    </row>
    <row r="4" spans="1:8">
      <c r="A4" s="98" t="s">
        <v>118</v>
      </c>
      <c r="B4" s="15" t="s">
        <v>119</v>
      </c>
      <c r="C4" s="11"/>
      <c r="D4" s="12">
        <v>494.42986814502001</v>
      </c>
      <c r="E4" s="13"/>
      <c r="F4" s="13"/>
      <c r="G4" s="13"/>
      <c r="H4" s="14"/>
    </row>
    <row r="5" spans="1:8">
      <c r="A5" s="98"/>
      <c r="B5" s="15" t="s">
        <v>120</v>
      </c>
      <c r="C5" s="10"/>
      <c r="D5" s="12">
        <v>30.706416922208</v>
      </c>
      <c r="E5" s="13"/>
      <c r="F5" s="13"/>
      <c r="G5" s="13"/>
      <c r="H5" s="16"/>
    </row>
    <row r="6" spans="1:8">
      <c r="A6" s="96"/>
      <c r="B6" s="15" t="s">
        <v>121</v>
      </c>
      <c r="C6" s="10"/>
      <c r="D6" s="12">
        <v>0</v>
      </c>
      <c r="E6" s="13"/>
      <c r="F6" s="13"/>
      <c r="G6" s="13"/>
      <c r="H6" s="16"/>
    </row>
    <row r="7" spans="1:8">
      <c r="A7" s="96"/>
      <c r="B7" s="15" t="s">
        <v>122</v>
      </c>
      <c r="C7" s="10"/>
      <c r="D7" s="12">
        <v>0</v>
      </c>
      <c r="E7" s="13"/>
      <c r="F7" s="13"/>
      <c r="G7" s="13"/>
      <c r="H7" s="16"/>
    </row>
    <row r="8" spans="1:8">
      <c r="A8" s="102" t="s">
        <v>41</v>
      </c>
      <c r="B8" s="103"/>
      <c r="C8" s="98" t="s">
        <v>41</v>
      </c>
      <c r="D8" s="17">
        <v>525.13628506723001</v>
      </c>
      <c r="E8" s="13">
        <v>1.4</v>
      </c>
      <c r="F8" s="13" t="s">
        <v>123</v>
      </c>
      <c r="G8" s="17">
        <v>375.09734647659002</v>
      </c>
      <c r="H8" s="16"/>
    </row>
    <row r="9" spans="1:8">
      <c r="A9" s="99">
        <v>1</v>
      </c>
      <c r="B9" s="15" t="s">
        <v>119</v>
      </c>
      <c r="C9" s="98"/>
      <c r="D9" s="17">
        <v>494.42986814502001</v>
      </c>
      <c r="E9" s="13"/>
      <c r="F9" s="13"/>
      <c r="G9" s="13"/>
      <c r="H9" s="96" t="s">
        <v>124</v>
      </c>
    </row>
    <row r="10" spans="1:8">
      <c r="A10" s="98"/>
      <c r="B10" s="15" t="s">
        <v>120</v>
      </c>
      <c r="C10" s="98"/>
      <c r="D10" s="17">
        <v>30.706416922208</v>
      </c>
      <c r="E10" s="13"/>
      <c r="F10" s="13"/>
      <c r="G10" s="13"/>
      <c r="H10" s="96"/>
    </row>
    <row r="11" spans="1:8">
      <c r="A11" s="98"/>
      <c r="B11" s="15" t="s">
        <v>121</v>
      </c>
      <c r="C11" s="98"/>
      <c r="D11" s="17">
        <v>0</v>
      </c>
      <c r="E11" s="13"/>
      <c r="F11" s="13"/>
      <c r="G11" s="13"/>
      <c r="H11" s="96"/>
    </row>
    <row r="12" spans="1:8">
      <c r="A12" s="98"/>
      <c r="B12" s="15" t="s">
        <v>122</v>
      </c>
      <c r="C12" s="98"/>
      <c r="D12" s="17">
        <v>0</v>
      </c>
      <c r="E12" s="13"/>
      <c r="F12" s="13"/>
      <c r="G12" s="13"/>
      <c r="H12" s="96"/>
    </row>
    <row r="13" spans="1:8">
      <c r="A13" s="98" t="s">
        <v>125</v>
      </c>
      <c r="B13" s="15" t="s">
        <v>119</v>
      </c>
      <c r="C13" s="10"/>
      <c r="D13" s="12">
        <v>494.42986814502001</v>
      </c>
      <c r="E13" s="13"/>
      <c r="F13" s="13"/>
      <c r="G13" s="13"/>
      <c r="H13" s="16"/>
    </row>
    <row r="14" spans="1:8">
      <c r="A14" s="98"/>
      <c r="B14" s="15" t="s">
        <v>120</v>
      </c>
      <c r="C14" s="10"/>
      <c r="D14" s="12">
        <v>30.706416922208</v>
      </c>
      <c r="E14" s="13"/>
      <c r="F14" s="13"/>
      <c r="G14" s="13"/>
      <c r="H14" s="16"/>
    </row>
    <row r="15" spans="1:8">
      <c r="A15" s="98"/>
      <c r="B15" s="15" t="s">
        <v>121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122</v>
      </c>
      <c r="C16" s="10"/>
      <c r="D16" s="12">
        <v>26.581177812399002</v>
      </c>
      <c r="E16" s="13"/>
      <c r="F16" s="13"/>
      <c r="G16" s="13"/>
      <c r="H16" s="16"/>
    </row>
    <row r="17" spans="1:8">
      <c r="A17" s="102" t="s">
        <v>102</v>
      </c>
      <c r="B17" s="103"/>
      <c r="C17" s="98" t="s">
        <v>41</v>
      </c>
      <c r="D17" s="17">
        <v>26.581177812399002</v>
      </c>
      <c r="E17" s="13">
        <v>1.4</v>
      </c>
      <c r="F17" s="13" t="s">
        <v>123</v>
      </c>
      <c r="G17" s="17">
        <v>18.986555580285</v>
      </c>
      <c r="H17" s="16"/>
    </row>
    <row r="18" spans="1:8">
      <c r="A18" s="99">
        <v>1</v>
      </c>
      <c r="B18" s="15" t="s">
        <v>119</v>
      </c>
      <c r="C18" s="98"/>
      <c r="D18" s="17">
        <v>0</v>
      </c>
      <c r="E18" s="13"/>
      <c r="F18" s="13"/>
      <c r="G18" s="13"/>
      <c r="H18" s="96" t="s">
        <v>124</v>
      </c>
    </row>
    <row r="19" spans="1:8">
      <c r="A19" s="98"/>
      <c r="B19" s="15" t="s">
        <v>120</v>
      </c>
      <c r="C19" s="98"/>
      <c r="D19" s="17">
        <v>0</v>
      </c>
      <c r="E19" s="13"/>
      <c r="F19" s="13"/>
      <c r="G19" s="13"/>
      <c r="H19" s="96"/>
    </row>
    <row r="20" spans="1:8">
      <c r="A20" s="98"/>
      <c r="B20" s="15" t="s">
        <v>121</v>
      </c>
      <c r="C20" s="98"/>
      <c r="D20" s="17">
        <v>0</v>
      </c>
      <c r="E20" s="13"/>
      <c r="F20" s="13"/>
      <c r="G20" s="13"/>
      <c r="H20" s="96"/>
    </row>
    <row r="21" spans="1:8">
      <c r="A21" s="98"/>
      <c r="B21" s="15" t="s">
        <v>122</v>
      </c>
      <c r="C21" s="98"/>
      <c r="D21" s="17">
        <v>26.581177812399002</v>
      </c>
      <c r="E21" s="13"/>
      <c r="F21" s="13"/>
      <c r="G21" s="13"/>
      <c r="H21" s="96"/>
    </row>
    <row r="22" spans="1:8" ht="24.6">
      <c r="A22" s="100" t="s">
        <v>104</v>
      </c>
      <c r="B22" s="101"/>
      <c r="C22" s="10"/>
      <c r="D22" s="12">
        <v>38.552355564606003</v>
      </c>
      <c r="E22" s="13"/>
      <c r="F22" s="13"/>
      <c r="G22" s="13"/>
      <c r="H22" s="16"/>
    </row>
    <row r="23" spans="1:8">
      <c r="A23" s="98" t="s">
        <v>126</v>
      </c>
      <c r="B23" s="15" t="s">
        <v>119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120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121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122</v>
      </c>
      <c r="C26" s="10"/>
      <c r="D26" s="12">
        <v>38.552355564606003</v>
      </c>
      <c r="E26" s="13"/>
      <c r="F26" s="13"/>
      <c r="G26" s="13"/>
      <c r="H26" s="16"/>
    </row>
    <row r="27" spans="1:8">
      <c r="A27" s="102" t="s">
        <v>104</v>
      </c>
      <c r="B27" s="103"/>
      <c r="C27" s="98" t="s">
        <v>41</v>
      </c>
      <c r="D27" s="17">
        <v>38.552355564606003</v>
      </c>
      <c r="E27" s="13">
        <v>1.4</v>
      </c>
      <c r="F27" s="13" t="s">
        <v>123</v>
      </c>
      <c r="G27" s="17">
        <v>27.537396831860999</v>
      </c>
      <c r="H27" s="16"/>
    </row>
    <row r="28" spans="1:8">
      <c r="A28" s="99">
        <v>1</v>
      </c>
      <c r="B28" s="15" t="s">
        <v>119</v>
      </c>
      <c r="C28" s="98"/>
      <c r="D28" s="17">
        <v>0</v>
      </c>
      <c r="E28" s="13"/>
      <c r="F28" s="13"/>
      <c r="G28" s="13"/>
      <c r="H28" s="96" t="s">
        <v>124</v>
      </c>
    </row>
    <row r="29" spans="1:8">
      <c r="A29" s="98"/>
      <c r="B29" s="15" t="s">
        <v>120</v>
      </c>
      <c r="C29" s="98"/>
      <c r="D29" s="17">
        <v>0</v>
      </c>
      <c r="E29" s="13"/>
      <c r="F29" s="13"/>
      <c r="G29" s="13"/>
      <c r="H29" s="96"/>
    </row>
    <row r="30" spans="1:8">
      <c r="A30" s="98"/>
      <c r="B30" s="15" t="s">
        <v>121</v>
      </c>
      <c r="C30" s="98"/>
      <c r="D30" s="17">
        <v>0</v>
      </c>
      <c r="E30" s="13"/>
      <c r="F30" s="13"/>
      <c r="G30" s="13"/>
      <c r="H30" s="96"/>
    </row>
    <row r="31" spans="1:8">
      <c r="A31" s="98"/>
      <c r="B31" s="15" t="s">
        <v>122</v>
      </c>
      <c r="C31" s="98"/>
      <c r="D31" s="17">
        <v>38.552355564606003</v>
      </c>
      <c r="E31" s="13"/>
      <c r="F31" s="13"/>
      <c r="G31" s="13"/>
      <c r="H31" s="96"/>
    </row>
    <row r="32" spans="1:8" ht="24.6">
      <c r="A32" s="100"/>
      <c r="B32" s="101"/>
      <c r="C32" s="10"/>
      <c r="D32" s="12">
        <v>6662.42</v>
      </c>
      <c r="E32" s="13"/>
      <c r="F32" s="13"/>
      <c r="G32" s="13"/>
      <c r="H32" s="16"/>
    </row>
    <row r="33" spans="1:8">
      <c r="A33" s="98" t="s">
        <v>127</v>
      </c>
      <c r="B33" s="15" t="s">
        <v>119</v>
      </c>
      <c r="C33" s="10"/>
      <c r="D33" s="12">
        <v>6127.5</v>
      </c>
      <c r="E33" s="13"/>
      <c r="F33" s="13"/>
      <c r="G33" s="13"/>
      <c r="H33" s="16"/>
    </row>
    <row r="34" spans="1:8">
      <c r="A34" s="98"/>
      <c r="B34" s="15" t="s">
        <v>120</v>
      </c>
      <c r="C34" s="10"/>
      <c r="D34" s="12">
        <v>534.91999999999996</v>
      </c>
      <c r="E34" s="13"/>
      <c r="F34" s="13"/>
      <c r="G34" s="13"/>
      <c r="H34" s="16"/>
    </row>
    <row r="35" spans="1:8">
      <c r="A35" s="98"/>
      <c r="B35" s="15" t="s">
        <v>121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122</v>
      </c>
      <c r="C36" s="10"/>
      <c r="D36" s="12">
        <v>0</v>
      </c>
      <c r="E36" s="13"/>
      <c r="F36" s="13"/>
      <c r="G36" s="13"/>
      <c r="H36" s="16"/>
    </row>
    <row r="37" spans="1:8">
      <c r="A37" s="102" t="s">
        <v>108</v>
      </c>
      <c r="B37" s="103"/>
      <c r="C37" s="98" t="s">
        <v>128</v>
      </c>
      <c r="D37" s="17">
        <v>6662.42</v>
      </c>
      <c r="E37" s="13">
        <v>86</v>
      </c>
      <c r="F37" s="13" t="s">
        <v>129</v>
      </c>
      <c r="G37" s="17">
        <v>77.47</v>
      </c>
      <c r="H37" s="16"/>
    </row>
    <row r="38" spans="1:8">
      <c r="A38" s="99">
        <v>1</v>
      </c>
      <c r="B38" s="15" t="s">
        <v>119</v>
      </c>
      <c r="C38" s="98"/>
      <c r="D38" s="17">
        <v>6127.5</v>
      </c>
      <c r="E38" s="13"/>
      <c r="F38" s="13"/>
      <c r="G38" s="13"/>
      <c r="H38" s="96" t="s">
        <v>43</v>
      </c>
    </row>
    <row r="39" spans="1:8">
      <c r="A39" s="98"/>
      <c r="B39" s="15" t="s">
        <v>120</v>
      </c>
      <c r="C39" s="98"/>
      <c r="D39" s="17">
        <v>534.91999999999996</v>
      </c>
      <c r="E39" s="13"/>
      <c r="F39" s="13"/>
      <c r="G39" s="13"/>
      <c r="H39" s="96"/>
    </row>
    <row r="40" spans="1:8">
      <c r="A40" s="98"/>
      <c r="B40" s="15" t="s">
        <v>121</v>
      </c>
      <c r="C40" s="98"/>
      <c r="D40" s="17">
        <v>0</v>
      </c>
      <c r="E40" s="13"/>
      <c r="F40" s="13"/>
      <c r="G40" s="13"/>
      <c r="H40" s="96"/>
    </row>
    <row r="41" spans="1:8">
      <c r="A41" s="98"/>
      <c r="B41" s="15" t="s">
        <v>122</v>
      </c>
      <c r="C41" s="98"/>
      <c r="D41" s="17">
        <v>0</v>
      </c>
      <c r="E41" s="13"/>
      <c r="F41" s="13"/>
      <c r="G41" s="13"/>
      <c r="H41" s="96"/>
    </row>
    <row r="42" spans="1:8" ht="24.6">
      <c r="A42" s="100" t="s">
        <v>79</v>
      </c>
      <c r="B42" s="101"/>
      <c r="C42" s="10"/>
      <c r="D42" s="12">
        <v>764.97</v>
      </c>
      <c r="E42" s="13"/>
      <c r="F42" s="13"/>
      <c r="G42" s="13"/>
      <c r="H42" s="16"/>
    </row>
    <row r="43" spans="1:8">
      <c r="A43" s="98" t="s">
        <v>130</v>
      </c>
      <c r="B43" s="15" t="s">
        <v>119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120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121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122</v>
      </c>
      <c r="C46" s="10"/>
      <c r="D46" s="12">
        <v>764.97</v>
      </c>
      <c r="E46" s="13"/>
      <c r="F46" s="13"/>
      <c r="G46" s="13"/>
      <c r="H46" s="16"/>
    </row>
    <row r="47" spans="1:8">
      <c r="A47" s="102" t="s">
        <v>79</v>
      </c>
      <c r="B47" s="103"/>
      <c r="C47" s="98" t="s">
        <v>128</v>
      </c>
      <c r="D47" s="17">
        <v>764.97</v>
      </c>
      <c r="E47" s="13">
        <v>86</v>
      </c>
      <c r="F47" s="13" t="s">
        <v>129</v>
      </c>
      <c r="G47" s="17">
        <v>8.8949999999999996</v>
      </c>
      <c r="H47" s="16"/>
    </row>
    <row r="48" spans="1:8">
      <c r="A48" s="99">
        <v>1</v>
      </c>
      <c r="B48" s="15" t="s">
        <v>119</v>
      </c>
      <c r="C48" s="98"/>
      <c r="D48" s="17">
        <v>0</v>
      </c>
      <c r="E48" s="13"/>
      <c r="F48" s="13"/>
      <c r="G48" s="13"/>
      <c r="H48" s="96" t="s">
        <v>43</v>
      </c>
    </row>
    <row r="49" spans="1:8">
      <c r="A49" s="98"/>
      <c r="B49" s="15" t="s">
        <v>120</v>
      </c>
      <c r="C49" s="98"/>
      <c r="D49" s="17">
        <v>0</v>
      </c>
      <c r="E49" s="13"/>
      <c r="F49" s="13"/>
      <c r="G49" s="13"/>
      <c r="H49" s="96"/>
    </row>
    <row r="50" spans="1:8">
      <c r="A50" s="98"/>
      <c r="B50" s="15" t="s">
        <v>121</v>
      </c>
      <c r="C50" s="98"/>
      <c r="D50" s="17">
        <v>0</v>
      </c>
      <c r="E50" s="13"/>
      <c r="F50" s="13"/>
      <c r="G50" s="13"/>
      <c r="H50" s="96"/>
    </row>
    <row r="51" spans="1:8">
      <c r="A51" s="98"/>
      <c r="B51" s="15" t="s">
        <v>122</v>
      </c>
      <c r="C51" s="98"/>
      <c r="D51" s="17">
        <v>764.97</v>
      </c>
      <c r="E51" s="13"/>
      <c r="F51" s="13"/>
      <c r="G51" s="13"/>
      <c r="H51" s="96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7" t="s">
        <v>131</v>
      </c>
      <c r="B54" s="97"/>
      <c r="C54" s="97"/>
      <c r="D54" s="97"/>
      <c r="E54" s="97"/>
      <c r="F54" s="97"/>
      <c r="G54" s="97"/>
      <c r="H54" s="97"/>
    </row>
    <row r="55" spans="1:8">
      <c r="A55" s="97" t="s">
        <v>132</v>
      </c>
      <c r="B55" s="97"/>
      <c r="C55" s="97"/>
      <c r="D55" s="97"/>
      <c r="E55" s="97"/>
      <c r="F55" s="97"/>
      <c r="G55" s="97"/>
      <c r="H55" s="97"/>
    </row>
  </sheetData>
  <mergeCells count="31">
    <mergeCell ref="A3:B3"/>
    <mergeCell ref="A8:B8"/>
    <mergeCell ref="A17:B17"/>
    <mergeCell ref="A22:B22"/>
    <mergeCell ref="A27:B27"/>
    <mergeCell ref="A32:B32"/>
    <mergeCell ref="A37:B37"/>
    <mergeCell ref="A42:B42"/>
    <mergeCell ref="A47:B47"/>
    <mergeCell ref="A54:H54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H9:H12"/>
    <mergeCell ref="H18:H21"/>
    <mergeCell ref="H28:H31"/>
    <mergeCell ref="H38:H41"/>
    <mergeCell ref="H48:H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133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134</v>
      </c>
      <c r="B3" s="2" t="s">
        <v>135</v>
      </c>
      <c r="C3" s="2" t="s">
        <v>136</v>
      </c>
      <c r="D3" s="2" t="s">
        <v>137</v>
      </c>
      <c r="E3" s="2" t="s">
        <v>138</v>
      </c>
      <c r="F3" s="2" t="s">
        <v>139</v>
      </c>
      <c r="G3" s="2" t="s">
        <v>140</v>
      </c>
      <c r="H3" s="2" t="s">
        <v>141</v>
      </c>
    </row>
    <row r="4" spans="1:8" ht="39" customHeight="1">
      <c r="A4" s="3" t="s">
        <v>144</v>
      </c>
      <c r="B4" s="4" t="s">
        <v>123</v>
      </c>
      <c r="C4" s="5">
        <v>1.4</v>
      </c>
      <c r="D4" s="5">
        <v>222.07854046447</v>
      </c>
      <c r="E4" s="4">
        <v>0.4</v>
      </c>
      <c r="F4" s="3" t="s">
        <v>144</v>
      </c>
      <c r="G4" s="5">
        <v>31.090995665026</v>
      </c>
      <c r="H4" s="6" t="s">
        <v>145</v>
      </c>
    </row>
    <row r="5" spans="1:8" ht="39" hidden="1" customHeight="1">
      <c r="A5" s="3" t="s">
        <v>142</v>
      </c>
      <c r="B5" s="4" t="s">
        <v>129</v>
      </c>
      <c r="C5" s="5">
        <v>3.1818181818181999</v>
      </c>
      <c r="D5" s="5">
        <v>50.013676575223002</v>
      </c>
      <c r="E5" s="4">
        <v>6</v>
      </c>
      <c r="F5" s="4"/>
      <c r="G5" s="5">
        <v>159.13442546662</v>
      </c>
      <c r="H5" s="6"/>
    </row>
    <row r="6" spans="1:8" ht="39" hidden="1" customHeight="1">
      <c r="A6" s="3" t="s">
        <v>143</v>
      </c>
      <c r="B6" s="4" t="s">
        <v>129</v>
      </c>
      <c r="C6" s="5">
        <v>387</v>
      </c>
      <c r="D6" s="5">
        <v>4.8225376529421</v>
      </c>
      <c r="E6" s="4"/>
      <c r="F6" s="4"/>
      <c r="G6" s="5">
        <v>1866.3220716886001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FA20E4C47F584EAF83D6D78DD8B9E854_12</vt:lpwstr>
  </property>
  <property fmtid="{D5CDD505-2E9C-101B-9397-08002B2CF9AE}" pid="3" name="KSOProductBuildVer">
    <vt:lpwstr>1049-12.2.0.23131</vt:lpwstr>
  </property>
</Properties>
</file>